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<sst xmlns="http://schemas.openxmlformats.org/spreadsheetml/2006/main" count="157" uniqueCount="89">
  <si>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</si>
  <si>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</si>
  <si>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</si>
  <si>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</si>
  <si>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</si>
  <si>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</si>
  <si>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</si>
  <si>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</si>
  <si>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</si>
  <si>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</si>
  <si>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</si>
  <si>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</si>
  <si>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</si>
  <si>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</si>
  <si>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</si>
  <si>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</si>
  <si>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</si>
  <si>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</si>
  <si>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</si>
  <si>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</si>
  <si>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</si>
  <si>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</si>
  <si>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</si>
  <si>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</si>
  <si>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</si>
  <si>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</si>
  <si>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</si>
  <si>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</si>
  <si>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</si>
  <si>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</si>
  <si>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</si>
  <si>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</si>
  <si>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</si>
  <si>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</si>
  <si>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</si>
  <si>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</si>
  <si>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</si>
  <si>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</si>
  <si>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</si>
  <si>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</si>
  <si>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</si>
  <si>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</si>
  <si>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</si>
  <si>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</si>
  <si>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</si>
  <si>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</si>
  <si>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</si>
  <si>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</si>
  <si>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</si>
  <si>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</si>
  <si>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</si>
  <si>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</si>
  <si>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</si>
  <si>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</si>
  <si>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</si>
  <si>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</si>
  <si>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</si>
  <si>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</si>
  <si>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</si>
  <si>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</si>
  <si>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</si>
  <si>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</si>
  <si>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</si>
  <si>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</si>
  <si>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</si>
  <si>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</si>
  <si>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</si>
  <si>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</si>
  <si>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</si>
  <si>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</si>
  <si>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</si>
  <si>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</si>
  <si>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</si>
  <si>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</si>
  <si>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</si>
  <si>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</si>
  <si>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</si>
  <si>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</si>
  <si>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</si>
  <si>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</si>
  <si>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факт  на 01.03.17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</si>
  <si>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</si>
  <si>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</si>
  <si>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</si>
  <si>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план на січень-березень 2018р.</t>
  </si>
  <si>
    <t>станом на 20.03.2018</t>
  </si>
  <si>
    <r>
      <t xml:space="preserve">станом на 20.03.2018р.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</si>
  <si>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20.03.2018р.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</si>
  <si>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20.03.2018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</si>
</sst>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.75"/>
      <color indexed="8"/>
      <name val="Times New Roman"/>
      <family val="1"/>
    </font>
    <font>
      <sz val="6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 val="autoZero"/>
        <c:auto val="0"/>
        <c:lblOffset val="100"/>
        <c:tickLblSkip val="1"/>
        <c:noMultiLvlLbl val="0"/>
      </c:catAx>
      <c:valAx>
        <c:axId val="620865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1908165"/>
        <c:axId val="62955758"/>
      </c:lineChart>
      <c:catAx>
        <c:axId val="219081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 val="autoZero"/>
        <c:auto val="0"/>
        <c:lblOffset val="100"/>
        <c:tickLblSkip val="1"/>
        <c:noMultiLvlLbl val="0"/>
      </c:catAx>
      <c:valAx>
        <c:axId val="629557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1608"/>
        <c:crosses val="autoZero"/>
        <c:auto val="0"/>
        <c:lblOffset val="100"/>
        <c:tickLblSkip val="1"/>
        <c:noMultiLvlLbl val="0"/>
      </c:catAx>
      <c:valAx>
        <c:axId val="6625160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393561"/>
        <c:axId val="64780002"/>
      </c:bar3D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93561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149107"/>
        <c:axId val="12688780"/>
      </c:bar3D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49107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316 856,3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-55 378,1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- 55 339,3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66</v>
      </c>
      <c r="S1" s="138"/>
      <c r="T1" s="138"/>
      <c r="U1" s="138"/>
      <c r="V1" s="138"/>
      <c r="W1" s="139"/>
    </row>
    <row r="2" spans="1:23" ht="15" thickBot="1">
      <c r="A2" s="140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71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8">
        <v>0</v>
      </c>
      <c r="V4" s="149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1">
        <v>1</v>
      </c>
      <c r="V5" s="112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2">
        <v>0</v>
      </c>
      <c r="V7" s="133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1">
        <v>0</v>
      </c>
      <c r="V8" s="112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1">
        <v>0</v>
      </c>
      <c r="V10" s="112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1">
        <v>0</v>
      </c>
      <c r="V12" s="112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1">
        <v>0</v>
      </c>
      <c r="V14" s="112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1">
        <v>0</v>
      </c>
      <c r="V16" s="112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1">
        <v>0</v>
      </c>
      <c r="V21" s="112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1">
        <v>0</v>
      </c>
      <c r="V22" s="112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8">
        <f>SUM(U4:U23)</f>
        <v>1</v>
      </c>
      <c r="V24" s="12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43132</v>
      </c>
      <c r="S29" s="131">
        <f>14560.55/1000</f>
        <v>14.56055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43132</v>
      </c>
      <c r="S39" s="120">
        <f>4362046.31/1000</f>
        <v>4362.04631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1" sqref="D5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73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1">
        <v>0</v>
      </c>
      <c r="V8" s="112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1">
        <v>0</v>
      </c>
      <c r="V9" s="112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1">
        <v>1</v>
      </c>
      <c r="V10" s="112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1">
        <v>0</v>
      </c>
      <c r="V12" s="112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1">
        <v>0</v>
      </c>
      <c r="V15" s="112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1">
        <v>0</v>
      </c>
      <c r="V18" s="112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1">
        <v>0</v>
      </c>
      <c r="V19" s="112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6">
        <v>0</v>
      </c>
      <c r="V23" s="12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8">
        <f>SUM(U4:U23)</f>
        <v>1</v>
      </c>
      <c r="V24" s="12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43160</v>
      </c>
      <c r="S29" s="131">
        <v>144.8304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43160</v>
      </c>
      <c r="S39" s="120">
        <v>4586.3857499999995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83</v>
      </c>
      <c r="S1" s="138"/>
      <c r="T1" s="138"/>
      <c r="U1" s="138"/>
      <c r="V1" s="138"/>
      <c r="W1" s="139"/>
    </row>
    <row r="2" spans="1:23" ht="15" thickBot="1">
      <c r="A2" s="140" t="s">
        <v>85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86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5667.820000000001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5667.8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5667.8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5667.8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37.24000000000057</v>
      </c>
      <c r="N8" s="65">
        <v>6747.14</v>
      </c>
      <c r="O8" s="65">
        <v>5000</v>
      </c>
      <c r="P8" s="3">
        <f t="shared" si="2"/>
        <v>1.349428</v>
      </c>
      <c r="Q8" s="2">
        <v>5667.8</v>
      </c>
      <c r="R8" s="71">
        <v>0</v>
      </c>
      <c r="S8" s="72">
        <v>0.04</v>
      </c>
      <c r="T8" s="70">
        <v>1011.6</v>
      </c>
      <c r="U8" s="111">
        <v>1</v>
      </c>
      <c r="V8" s="112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5667.8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5667.8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5667.8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5667.8</v>
      </c>
      <c r="R12" s="69">
        <v>0</v>
      </c>
      <c r="S12" s="65">
        <v>0</v>
      </c>
      <c r="T12" s="70">
        <v>20</v>
      </c>
      <c r="U12" s="111">
        <v>0</v>
      </c>
      <c r="V12" s="112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5667.8</v>
      </c>
      <c r="R13" s="69">
        <v>689.5</v>
      </c>
      <c r="S13" s="65">
        <v>0</v>
      </c>
      <c r="T13" s="70">
        <v>0</v>
      </c>
      <c r="U13" s="111">
        <v>0</v>
      </c>
      <c r="V13" s="112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5667.8</v>
      </c>
      <c r="R14" s="69">
        <v>239.8</v>
      </c>
      <c r="S14" s="65">
        <v>0</v>
      </c>
      <c r="T14" s="74">
        <v>25</v>
      </c>
      <c r="U14" s="111">
        <v>0</v>
      </c>
      <c r="V14" s="112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5667.8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43179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4490</v>
      </c>
      <c r="P16" s="3">
        <f t="shared" si="2"/>
        <v>0</v>
      </c>
      <c r="Q16" s="2">
        <v>5667.8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43180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5400</v>
      </c>
      <c r="P17" s="3">
        <f t="shared" si="2"/>
        <v>0</v>
      </c>
      <c r="Q17" s="2">
        <v>5667.8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43181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8700</v>
      </c>
      <c r="P18" s="3">
        <f>N18/O18</f>
        <v>0</v>
      </c>
      <c r="Q18" s="2">
        <v>5667.8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43182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5667.8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43185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5667.8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8">
        <v>43186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4800</v>
      </c>
      <c r="P21" s="3">
        <f t="shared" si="2"/>
        <v>0</v>
      </c>
      <c r="Q21" s="2">
        <v>5667.8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43187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>N22/O21</f>
        <v>0</v>
      </c>
      <c r="Q22" s="2">
        <v>5667.8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2.75">
      <c r="A23" s="108">
        <v>43188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12900</v>
      </c>
      <c r="P23" s="3">
        <f t="shared" si="2"/>
        <v>0</v>
      </c>
      <c r="Q23" s="2">
        <v>5667.8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43189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9005</v>
      </c>
      <c r="P24" s="3">
        <f t="shared" si="2"/>
        <v>0</v>
      </c>
      <c r="Q24" s="2">
        <v>5667.8</v>
      </c>
      <c r="R24" s="98"/>
      <c r="S24" s="99"/>
      <c r="T24" s="100"/>
      <c r="U24" s="126"/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41198.4</v>
      </c>
      <c r="C25" s="85">
        <f t="shared" si="4"/>
        <v>12979.8</v>
      </c>
      <c r="D25" s="107">
        <f t="shared" si="4"/>
        <v>827.2</v>
      </c>
      <c r="E25" s="107">
        <f t="shared" si="4"/>
        <v>12152.6</v>
      </c>
      <c r="F25" s="85">
        <f t="shared" si="4"/>
        <v>342.9</v>
      </c>
      <c r="G25" s="85">
        <f t="shared" si="4"/>
        <v>4113.299999999999</v>
      </c>
      <c r="H25" s="85">
        <f t="shared" si="4"/>
        <v>6041.400000000001</v>
      </c>
      <c r="I25" s="85">
        <f t="shared" si="4"/>
        <v>1153.6000000000001</v>
      </c>
      <c r="J25" s="85">
        <f t="shared" si="4"/>
        <v>314.5</v>
      </c>
      <c r="K25" s="85">
        <f t="shared" si="4"/>
        <v>586.3</v>
      </c>
      <c r="L25" s="85">
        <f t="shared" si="4"/>
        <v>819.7</v>
      </c>
      <c r="M25" s="84">
        <f t="shared" si="4"/>
        <v>463.9400000000032</v>
      </c>
      <c r="N25" s="84">
        <f t="shared" si="4"/>
        <v>68013.84000000001</v>
      </c>
      <c r="O25" s="84">
        <f t="shared" si="4"/>
        <v>125025</v>
      </c>
      <c r="P25" s="86">
        <f>N25/O25</f>
        <v>0.5440019196160769</v>
      </c>
      <c r="Q25" s="2"/>
      <c r="R25" s="75">
        <f>SUM(R4:R24)</f>
        <v>929.3</v>
      </c>
      <c r="S25" s="75">
        <f>SUM(S4:S24)</f>
        <v>0.04</v>
      </c>
      <c r="T25" s="75">
        <f>SUM(T4:T24)</f>
        <v>1056.6</v>
      </c>
      <c r="U25" s="128">
        <f>SUM(U4:U24)</f>
        <v>1</v>
      </c>
      <c r="V25" s="129"/>
      <c r="W25" s="75">
        <f>R25+S25+U25+T25+V25</f>
        <v>1986.9399999999998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43179</v>
      </c>
      <c r="S30" s="131">
        <v>266.63919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43179</v>
      </c>
      <c r="S40" s="120">
        <v>5889.63182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88</v>
      </c>
      <c r="P27" s="161"/>
    </row>
    <row r="28" spans="1:16" ht="30.75" customHeight="1">
      <c r="A28" s="151"/>
      <c r="B28" s="44" t="s">
        <v>84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березень!S40</f>
        <v>5889.63182</v>
      </c>
      <c r="B29" s="45">
        <v>2015</v>
      </c>
      <c r="C29" s="45">
        <v>1123.71</v>
      </c>
      <c r="D29" s="45">
        <v>806.429</v>
      </c>
      <c r="E29" s="45">
        <v>806.46</v>
      </c>
      <c r="F29" s="45">
        <v>6000</v>
      </c>
      <c r="G29" s="45">
        <v>1387.79</v>
      </c>
      <c r="H29" s="45">
        <v>6</v>
      </c>
      <c r="I29" s="45">
        <v>3</v>
      </c>
      <c r="J29" s="45"/>
      <c r="K29" s="45"/>
      <c r="L29" s="59">
        <f>H29+F29+D29+J29+B29</f>
        <v>8827.429</v>
      </c>
      <c r="M29" s="46">
        <f>C29+E29+G29+I29</f>
        <v>3320.96</v>
      </c>
      <c r="N29" s="47">
        <f>M29-L29</f>
        <v>-5506.469</v>
      </c>
      <c r="O29" s="162">
        <f>березень!S30</f>
        <v>266.63919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181277.24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31203.03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66064.34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5895.43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21508.36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8107.519999999964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316856.25999999995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1123.71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6000</v>
      </c>
      <c r="C60" s="9">
        <f>G29</f>
        <v>1387.79</v>
      </c>
    </row>
    <row r="61" spans="1:3" ht="25.5">
      <c r="A61" s="76" t="s">
        <v>56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19" ht="12" hidden="1"/>
    <row r="20" spans="1:14" ht="12" hidden="1">
      <c r="A20" t="s">
        <v>80</v>
      </c>
      <c r="B20" s="15">
        <v>115278.5</v>
      </c>
      <c r="C20" s="15">
        <v>133563.9</v>
      </c>
      <c r="D20" s="15">
        <v>123391.9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1627917.743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0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0.04299999999057036</v>
      </c>
    </row>
    <row r="22" ht="12" hidden="1"/>
    <row r="23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2018-03-20T09:27:46Z</dcterms:modified>
  <cp:category/>
  <cp:version/>
  <cp:contentType/>
  <cp:contentStatus/>
</cp:coreProperties>
</file>